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Bureau\HIGHSKILL\Suivi\"/>
    </mc:Choice>
  </mc:AlternateContent>
  <xr:revisionPtr revIDLastSave="0" documentId="13_ncr:1_{96C32EB9-ABD1-4A8A-8818-05ECA6C5F6B6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1">'2023'!$D$3</definedName>
    <definedName name="FEVRIER">'2022'!$D$3</definedName>
    <definedName name="FRAIS_KM" localSheetId="0">'2022'!#REF!</definedName>
    <definedName name="FRAIS_KM" localSheetId="1">'2023'!#REF!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'2022'!#REF!</definedName>
    <definedName name="NOMBRE_KM" localSheetId="1">'2023'!#REF!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'2022'!$B$29</definedName>
    <definedName name="SOLDE" localSheetId="1">'2023'!$B$30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KM" localSheetId="0">'2022'!#REF!</definedName>
    <definedName name="SORTIES_FRAIS_KM" localSheetId="1">'2023'!$B$24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19" i="14" l="1"/>
  <c r="P7" i="14"/>
  <c r="P6" i="14"/>
  <c r="P11" i="14"/>
  <c r="M30" i="14"/>
  <c r="E30" i="14"/>
  <c r="N26" i="14"/>
  <c r="M26" i="14"/>
  <c r="L26" i="14"/>
  <c r="K26" i="14"/>
  <c r="K30" i="14" s="1"/>
  <c r="J26" i="14"/>
  <c r="I26" i="14"/>
  <c r="H26" i="14"/>
  <c r="G26" i="14"/>
  <c r="F26" i="14"/>
  <c r="E26" i="14"/>
  <c r="C26" i="14"/>
  <c r="P25" i="14"/>
  <c r="P24" i="14"/>
  <c r="D23" i="14"/>
  <c r="D26" i="14" s="1"/>
  <c r="C23" i="14"/>
  <c r="P23" i="14" s="1"/>
  <c r="P22" i="14"/>
  <c r="N19" i="14"/>
  <c r="N30" i="14" s="1"/>
  <c r="M19" i="14"/>
  <c r="L19" i="14"/>
  <c r="L30" i="14" s="1"/>
  <c r="K19" i="14"/>
  <c r="J19" i="14"/>
  <c r="J30" i="14" s="1"/>
  <c r="I19" i="14"/>
  <c r="I30" i="14" s="1"/>
  <c r="H19" i="14"/>
  <c r="H30" i="14" s="1"/>
  <c r="G19" i="14"/>
  <c r="G30" i="14" s="1"/>
  <c r="F19" i="14"/>
  <c r="F30" i="14" s="1"/>
  <c r="E19" i="14"/>
  <c r="D19" i="14"/>
  <c r="P18" i="14"/>
  <c r="D17" i="14"/>
  <c r="C17" i="14"/>
  <c r="P17" i="14" s="1"/>
  <c r="P14" i="14"/>
  <c r="P13" i="14"/>
  <c r="P12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J29" i="12"/>
  <c r="H29" i="12"/>
  <c r="P27" i="12"/>
  <c r="P28" i="14" s="1"/>
  <c r="N25" i="12"/>
  <c r="K25" i="12"/>
  <c r="J25" i="12"/>
  <c r="I25" i="12"/>
  <c r="H25" i="12"/>
  <c r="G25" i="12"/>
  <c r="F25" i="12"/>
  <c r="E25" i="12"/>
  <c r="D25" i="12"/>
  <c r="C25" i="12"/>
  <c r="P25" i="12" s="1"/>
  <c r="P24" i="12"/>
  <c r="N23" i="12"/>
  <c r="M23" i="12"/>
  <c r="M25" i="12" s="1"/>
  <c r="L23" i="12"/>
  <c r="L25" i="12" s="1"/>
  <c r="P22" i="12"/>
  <c r="K19" i="12"/>
  <c r="K29" i="12" s="1"/>
  <c r="J19" i="12"/>
  <c r="I19" i="12"/>
  <c r="I29" i="12" s="1"/>
  <c r="H19" i="12"/>
  <c r="G19" i="12"/>
  <c r="G29" i="12" s="1"/>
  <c r="F19" i="12"/>
  <c r="F29" i="12" s="1"/>
  <c r="E19" i="12"/>
  <c r="E29" i="12" s="1"/>
  <c r="D19" i="12"/>
  <c r="D29" i="12" s="1"/>
  <c r="C19" i="12"/>
  <c r="P18" i="12"/>
  <c r="P17" i="12"/>
  <c r="N17" i="12"/>
  <c r="N19" i="12" s="1"/>
  <c r="N29" i="12" s="1"/>
  <c r="M17" i="12"/>
  <c r="M19" i="12" s="1"/>
  <c r="M29" i="12" s="1"/>
  <c r="L17" i="12"/>
  <c r="L19" i="12" s="1"/>
  <c r="L29" i="12" s="1"/>
  <c r="P14" i="12"/>
  <c r="P13" i="12"/>
  <c r="P12" i="12"/>
  <c r="C4" i="13" s="1"/>
  <c r="P11" i="12"/>
  <c r="P8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P6" i="12"/>
  <c r="D30" i="14" l="1"/>
  <c r="P26" i="14"/>
  <c r="P19" i="12"/>
  <c r="C19" i="14"/>
  <c r="P23" i="12"/>
  <c r="C29" i="12"/>
  <c r="P29" i="12" s="1"/>
  <c r="C30" i="14" l="1"/>
  <c r="P30" i="14" s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N24" authorId="0" shapeId="0" xr:uid="{FE7E3B60-B3B1-4E6E-B638-2BA19848FCC5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0" shapeId="0" xr:uid="{8D390A08-7EAC-4220-871B-836D08E79A84}">
      <text>
        <r>
          <rPr>
            <b/>
            <sz val="11"/>
            <color indexed="81"/>
            <rFont val="Tahoma"/>
            <charset val="1"/>
          </rPr>
          <t>youss:</t>
        </r>
        <r>
          <rPr>
            <sz val="11"/>
            <color indexed="81"/>
            <rFont val="Tahoma"/>
            <charset val="1"/>
          </rPr>
          <t xml:space="preserve">
Déduction du slaire</t>
        </r>
      </text>
    </comment>
  </commentList>
</comments>
</file>

<file path=xl/sharedStrings.xml><?xml version="1.0" encoding="utf-8"?>
<sst xmlns="http://schemas.openxmlformats.org/spreadsheetml/2006/main" count="78" uniqueCount="42">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</sst>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charset val="1"/>
    </font>
    <font>
      <sz val="11"/>
      <color indexed="81"/>
      <name val="Tahoma"/>
      <charset val="1"/>
    </font>
    <font>
      <b/>
      <sz val="11"/>
      <color indexed="81"/>
      <name val="Tahoma"/>
      <family val="2"/>
    </font>
    <font>
      <sz val="11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/>
    <xf numFmtId="4" fontId="4" fillId="11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9"/>
  <sheetViews>
    <sheetView tabSelected="1" topLeftCell="B1" workbookViewId="0">
      <selection activeCell="Q16" sqref="Q1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19</v>
      </c>
      <c r="M6" s="37">
        <v>19</v>
      </c>
      <c r="N6" s="37">
        <v>19</v>
      </c>
      <c r="O6" s="36"/>
      <c r="P6" s="57">
        <f>SUM(C6:N6)</f>
        <v>57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21</v>
      </c>
      <c r="M7" s="37">
        <v>20</v>
      </c>
      <c r="N7" s="37">
        <v>22</v>
      </c>
      <c r="O7" s="36"/>
      <c r="P7" s="57">
        <f>SUM(C7:N7)</f>
        <v>63</v>
      </c>
    </row>
    <row r="8" spans="2:16" x14ac:dyDescent="0.45">
      <c r="B8" s="18" t="s">
        <v>22</v>
      </c>
      <c r="C8" s="61">
        <f t="shared" ref="C8:N8" si="0">C7-C6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2</v>
      </c>
      <c r="M8" s="61">
        <f t="shared" si="0"/>
        <v>1</v>
      </c>
      <c r="N8" s="61">
        <f t="shared" si="0"/>
        <v>3</v>
      </c>
      <c r="O8" s="36"/>
      <c r="P8" s="57">
        <f>SUM(C8:N8)</f>
        <v>6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21</v>
      </c>
      <c r="M11" s="11">
        <v>20</v>
      </c>
      <c r="N11" s="11">
        <v>22</v>
      </c>
      <c r="P11" s="58">
        <f>SUM(C11:N11)</f>
        <v>63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2</v>
      </c>
      <c r="N14" s="23"/>
      <c r="P14" s="58">
        <f>SUM(C14:N14)</f>
        <v>2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8619</v>
      </c>
      <c r="M17" s="10">
        <f>M11*Params!$C$5*(1-Params!$C$3)-Params!$C$4</f>
        <v>8205</v>
      </c>
      <c r="N17" s="10">
        <f>N11*Params!$C$5*(1-Params!$C$3)-Params!$C$4</f>
        <v>9033</v>
      </c>
      <c r="O17" s="4"/>
      <c r="P17" s="41">
        <f>SUM(C17:N17)</f>
        <v>25857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1800</v>
      </c>
      <c r="N18" s="10"/>
      <c r="O18" s="4"/>
      <c r="P18" s="41">
        <f>SUM(C18:N18)</f>
        <v>1800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8619</v>
      </c>
      <c r="M19" s="28">
        <f t="shared" si="1"/>
        <v>10005</v>
      </c>
      <c r="N19" s="28">
        <f t="shared" si="1"/>
        <v>9033</v>
      </c>
      <c r="O19" s="5"/>
      <c r="P19" s="42">
        <f>SUM(C19:O19)</f>
        <v>27657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5031.58</v>
      </c>
      <c r="M22" s="10">
        <v>5039.75</v>
      </c>
      <c r="N22" s="10">
        <v>5009.2700000000004</v>
      </c>
      <c r="O22" s="4"/>
      <c r="P22" s="43">
        <f>SUM(C22:N22)</f>
        <v>15080.6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1023.51+1731.41</f>
        <v>2754.92</v>
      </c>
      <c r="M23" s="10">
        <f>1024.46+1734.08</f>
        <v>2758.54</v>
      </c>
      <c r="N23" s="10">
        <f>1152.62+1936.74</f>
        <v>3089.3599999999997</v>
      </c>
      <c r="O23" s="4"/>
      <c r="P23" s="43">
        <f>SUM(C23:N23)</f>
        <v>8602.82</v>
      </c>
    </row>
    <row r="24" spans="2:16" x14ac:dyDescent="0.45">
      <c r="B24" s="54" t="s">
        <v>38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2">
        <v>1200</v>
      </c>
      <c r="O24" s="4"/>
      <c r="P24" s="43">
        <f>SUM(C24:N24)</f>
        <v>1200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7786.5</v>
      </c>
      <c r="M25" s="44">
        <f t="shared" si="2"/>
        <v>7798.29</v>
      </c>
      <c r="N25" s="44">
        <f t="shared" si="2"/>
        <v>9298.630000000001</v>
      </c>
      <c r="O25" s="4"/>
      <c r="P25" s="60">
        <f>SUM(C25:N25)</f>
        <v>24883.420000000002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63" t="s">
        <v>39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>
        <v>600</v>
      </c>
      <c r="P27" s="65">
        <f>SUM(C27:N27)</f>
        <v>600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C19-C25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832.5</v>
      </c>
      <c r="M29" s="47">
        <f t="shared" si="3"/>
        <v>2206.71</v>
      </c>
      <c r="N29" s="47">
        <f t="shared" si="3"/>
        <v>-265.63000000000102</v>
      </c>
      <c r="P29" s="59">
        <f>SUM(C29:O29)</f>
        <v>2773.579999999999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0"/>
  <sheetViews>
    <sheetView topLeftCell="B6" workbookViewId="0">
      <selection activeCell="P33" sqref="P3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38</v>
      </c>
    </row>
    <row r="7" spans="2:16" x14ac:dyDescent="0.45">
      <c r="B7" s="9" t="s">
        <v>21</v>
      </c>
      <c r="C7" s="37">
        <v>22</v>
      </c>
      <c r="D7" s="37">
        <v>20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42</v>
      </c>
    </row>
    <row r="8" spans="2:16" x14ac:dyDescent="0.45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36"/>
      <c r="P8" s="57">
        <f>SUM(C8:N8)</f>
        <v>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42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17238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17238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5017.92</v>
      </c>
      <c r="D22" s="10">
        <v>5022.84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10040.76</v>
      </c>
    </row>
    <row r="23" spans="2:16" x14ac:dyDescent="0.45">
      <c r="B23" s="9" t="s">
        <v>8</v>
      </c>
      <c r="C23" s="10">
        <f>1091.2+1834.21</f>
        <v>2925.41</v>
      </c>
      <c r="D23" s="10">
        <f>1092.28+1835.95</f>
        <v>2928.23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5853.6399999999994</v>
      </c>
    </row>
    <row r="24" spans="2:16" x14ac:dyDescent="0.45">
      <c r="B24" s="54" t="s">
        <v>38</v>
      </c>
      <c r="C24" s="10">
        <v>0</v>
      </c>
      <c r="D24" s="10">
        <v>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0</v>
      </c>
    </row>
    <row r="25" spans="2:16" x14ac:dyDescent="0.45">
      <c r="B25" s="54" t="s">
        <v>41</v>
      </c>
      <c r="C25" s="55"/>
      <c r="D25" s="55">
        <v>1340.83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4"/>
      <c r="P25" s="43">
        <f>SUM(C25:N25)</f>
        <v>1340.83</v>
      </c>
    </row>
    <row r="26" spans="2:16" x14ac:dyDescent="0.45">
      <c r="B26" s="8" t="s">
        <v>3</v>
      </c>
      <c r="C26" s="44">
        <f>SUM(C22:C24)</f>
        <v>7943.33</v>
      </c>
      <c r="D26" s="44">
        <f>SUM(D22:D24)</f>
        <v>7951.07</v>
      </c>
      <c r="E26" s="44">
        <f>SUM(E22:E24)</f>
        <v>0</v>
      </c>
      <c r="F26" s="44">
        <f t="shared" ref="F26:N26" si="2">SUM(F22:F25)</f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15894.4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3" t="s">
        <v>39</v>
      </c>
      <c r="C28" s="64">
        <v>300</v>
      </c>
      <c r="D28" s="64">
        <v>300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P28" s="65">
        <f>SUM(C28:N28)+'2022'!P27</f>
        <v>1200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3">C19-C26</f>
        <v>1089.67</v>
      </c>
      <c r="D30" s="47">
        <f t="shared" si="3"/>
        <v>253.93000000000029</v>
      </c>
      <c r="E30" s="47">
        <f t="shared" si="3"/>
        <v>0</v>
      </c>
      <c r="F30" s="47">
        <f t="shared" si="3"/>
        <v>0</v>
      </c>
      <c r="G30" s="47">
        <f t="shared" si="3"/>
        <v>0</v>
      </c>
      <c r="H30" s="47">
        <f t="shared" si="3"/>
        <v>0</v>
      </c>
      <c r="I30" s="47">
        <f t="shared" si="3"/>
        <v>0</v>
      </c>
      <c r="J30" s="47">
        <f t="shared" si="3"/>
        <v>0</v>
      </c>
      <c r="K30" s="47">
        <f t="shared" si="3"/>
        <v>0</v>
      </c>
      <c r="L30" s="47">
        <f t="shared" si="3"/>
        <v>0</v>
      </c>
      <c r="M30" s="47">
        <f t="shared" si="3"/>
        <v>0</v>
      </c>
      <c r="N30" s="47">
        <f t="shared" si="3"/>
        <v>0</v>
      </c>
      <c r="P30" s="59">
        <f>SUM(C30:O30)</f>
        <v>1343.6000000000004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40</v>
      </c>
      <c r="C5" s="33">
        <v>450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0" t="s">
        <v>33</v>
      </c>
      <c r="C2" s="70"/>
    </row>
    <row r="3" spans="2:3" ht="16.899999999999999" customHeight="1" x14ac:dyDescent="0.45">
      <c r="B3" s="38" t="s">
        <v>34</v>
      </c>
      <c r="C3" s="39">
        <f>SUM('2022'!P29,'2023'!P30)</f>
        <v>4117.1799999999994</v>
      </c>
    </row>
    <row r="4" spans="2:3" ht="16.899999999999999" customHeight="1" x14ac:dyDescent="0.45">
      <c r="B4" s="38" t="s">
        <v>37</v>
      </c>
      <c r="C4" s="40">
        <f>'2022'!P12+'2023'!P12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65</vt:i4>
      </vt:variant>
    </vt:vector>
  </HeadingPairs>
  <TitlesOfParts>
    <vt:vector size="69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youss</cp:lastModifiedBy>
  <cp:lastPrinted>2017-08-08T16:51:32Z</cp:lastPrinted>
  <dcterms:created xsi:type="dcterms:W3CDTF">2015-02-05T07:57:27Z</dcterms:created>
  <dcterms:modified xsi:type="dcterms:W3CDTF">2023-03-02T10:47:42Z</dcterms:modified>
</cp:coreProperties>
</file>