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A02ADD8-2178-4DFE-9E0F-D1E6BA75A4DF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'2023'!$B$30</x:definedName>
    <x:definedName name="FRAIS_KM" localSheetId="1">'2024'!$B$31</x:definedName>
    <x:definedName name="FRAIS_KM" localSheetId="2">'2025'!$B$31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'2023'!$B$29</x:definedName>
    <x:definedName name="NOMBRE_KM" localSheetId="1">'2024'!$B$30</x:definedName>
    <x:definedName name="NOMBRE_KM" localSheetId="2">'2025'!$B$30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'2024'!$B$28</x:definedName>
    <x:definedName name="SOLDE" localSheetId="2">'2025'!$B$28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KM" localSheetId="2">'2025'!$B$24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 localSheetId="2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<sst xmlns="http://schemas.openxmlformats.org/spreadsheetml/2006/main" count="125" uniqueCount="47">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</sst>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2" sqref="P32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3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3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3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3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3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3">
      <x:c r="N32" s="54" t="s">
        <x:v>42</x:v>
      </x:c>
      <x:c r="P32" s="61">
        <x:f>(P29*0.394) + 1515</x:f>
        <x:v>8843.4000000000015</x:v>
      </x:c>
    </x:row>
    <x:row r="33" spans="14:16" x14ac:dyDescent="0.3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4"/>
  <x:sheetViews>
    <x:sheetView topLeftCell="A2" workbookViewId="0">
      <x:selection activeCell="I26" sqref="I26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7</x:v>
      </x:c>
      <x:c r="K7" s="37">
        <x:v>16</x:v>
      </x:c>
      <x:c r="L7" s="37">
        <x:v>23</x:v>
      </x:c>
      <x:c r="M7" s="37">
        <x:v>19</x:v>
      </x:c>
      <x:c r="N7" s="37">
        <x:v>15</x:v>
      </x:c>
      <x:c r="O7" s="36"/>
      <x:c r="P7" s="57">
        <x:f>SUM(C7:N7)</x:f>
        <x:v>226</x:v>
      </x:c>
    </x:row>
    <x:row r="8" spans="2:16" x14ac:dyDescent="0.3">
      <x:c r="B8" s="18" t="s">
        <x:v>22</x:v>
      </x:c>
      <x:c r="C8" s="63">
        <x:f t="shared" ref="C8:N8" si="0">C7-C6</x:f>
        <x:v>3</x:v>
      </x:c>
      <x:c r="D8" s="63">
        <x:f t="shared" si="0"/>
        <x:v>2</x:v>
      </x:c>
      <x:c r="E8" s="63">
        <x:f t="shared" si="0"/>
        <x:v>2</x:v>
      </x:c>
      <x:c r="F8" s="63">
        <x:f t="shared" si="0"/>
        <x:v>2</x:v>
      </x:c>
      <x:c r="G8" s="63">
        <x:f t="shared" si="0"/>
        <x:v>-1</x:v>
      </x:c>
      <x:c r="H8" s="63">
        <x:f t="shared" si="0"/>
        <x:v>1</x:v>
      </x:c>
      <x:c r="I8" s="63">
        <x:f t="shared" si="0"/>
        <x:v>4</x:v>
      </x:c>
      <x:c r="J8" s="63">
        <x:f t="shared" si="0"/>
        <x:v>-12</x:v>
      </x:c>
      <x:c r="K8" s="63">
        <x:f t="shared" si="0"/>
        <x:v>-3</x:v>
      </x:c>
      <x:c r="L8" s="63">
        <x:f t="shared" si="0"/>
        <x:v>4</x:v>
      </x:c>
      <x:c r="M8" s="63">
        <x:f t="shared" si="0"/>
        <x:v>0</x:v>
      </x:c>
      <x:c r="N8" s="63">
        <x:f t="shared" si="0"/>
        <x:v>-4</x:v>
      </x:c>
      <x:c r="O8" s="36"/>
      <x:c r="P8" s="57">
        <x:f>SUM(C8:N8)</x:f>
        <x:v>-2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7</x:v>
      </x:c>
      <x:c r="K11" s="11">
        <x:v>16</x:v>
      </x:c>
      <x:c r="L11" s="11">
        <x:v>23</x:v>
      </x:c>
      <x:c r="M11" s="11">
        <x:v>19</x:v>
      </x:c>
      <x:c r="N11" s="11">
        <x:v>15</x:v>
      </x:c>
      <x:c r="P11" s="58">
        <x:f>SUM(C11:N11)</x:f>
        <x:v>226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14</x:v>
      </x:c>
      <x:c r="K12" s="12">
        <x:v>5</x:v>
      </x:c>
      <x:c r="L12" s="12"/>
      <x:c r="M12" s="12"/>
      <x:c r="N12" s="12">
        <x:v>4</x:v>
      </x:c>
      <x:c r="P12" s="58">
        <x:f>SUM(C12:N12)</x:f>
        <x:v>24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>
        <x:v>2</x:v>
      </x:c>
      <x:c r="P13" s="58">
        <x:f>SUM(C13:N13)</x:f>
        <x:v>2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  <x:v>11688.6</x:v>
      </x:c>
      <x:c r="G17" s="10">
        <x:f>G11*Params!$C$6*(1-Params!$C$3)-Params!$C$4</x:f>
        <x:v>10018.800000000001</x:v>
      </x:c>
      <x:c r="H17" s="10">
        <x:f>H11*Params!$C$6*(1-Params!$C$3)-Params!$C$4</x:f>
        <x:v>11132</x:v>
      </x:c>
      <x:c r="I17" s="10">
        <x:f>I11*Params!$C$6*(1-Params!$C$3)-Params!$C$4</x:f>
        <x:v>12801.800000000001</x:v>
      </x:c>
      <x:c r="J17" s="10">
        <x:f>J11*Params!$C$6*(1-Params!$C$3)-Params!$C$4</x:f>
        <x:v>3896.2000000000003</x:v>
      </x:c>
      <x:c r="K17" s="10">
        <x:f>K11*Params!$C$6*(1-Params!$C$3)-Params!$C$4</x:f>
        <x:v>8905.6</x:v>
      </x:c>
      <x:c r="L17" s="10">
        <x:f>L11*Params!$C$6*(1-Params!$C$3)-Params!$C$4</x:f>
        <x:v>12801.800000000001</x:v>
      </x:c>
      <x:c r="M17" s="10">
        <x:f>M11*Params!$C$6*(1-Params!$C$3)-Params!$C$4</x:f>
        <x:v>10575.4</x:v>
      </x:c>
      <x:c r="N17" s="10">
        <x:f>N11*Params!$C$6*(1-Params!$C$3)-Params!$C$4</x:f>
        <x:v>8349</x:v>
      </x:c>
      <x:c r="O17" s="4"/>
      <x:c r="P17" s="41">
        <x:f>SUM(C17:N17)</x:f>
        <x:v>125791.6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12245.2</x:v>
      </x:c>
      <x:c r="D19" s="28">
        <x:f t="shared" si="1"/>
        <x:v>11688.6</x:v>
      </x:c>
      <x:c r="E19" s="28">
        <x:f t="shared" si="1"/>
        <x:v>11688.6</x:v>
      </x:c>
      <x:c r="F19" s="28">
        <x:f t="shared" si="1"/>
        <x:v>11688.6</x:v>
      </x:c>
      <x:c r="G19" s="28">
        <x:f t="shared" si="1"/>
        <x:v>10018.800000000001</x:v>
      </x:c>
      <x:c r="H19" s="28">
        <x:f t="shared" si="1"/>
        <x:v>11132</x:v>
      </x:c>
      <x:c r="I19" s="28">
        <x:f t="shared" si="1"/>
        <x:v>12801.800000000001</x:v>
      </x:c>
      <x:c r="J19" s="28">
        <x:f t="shared" si="1"/>
        <x:v>3896.2000000000003</x:v>
      </x:c>
      <x:c r="K19" s="28">
        <x:f t="shared" si="1"/>
        <x:v>8905.6</x:v>
      </x:c>
      <x:c r="L19" s="28">
        <x:f t="shared" si="1"/>
        <x:v>12801.800000000001</x:v>
      </x:c>
      <x:c r="M19" s="28">
        <x:f t="shared" si="1"/>
        <x:v>10575.4</x:v>
      </x:c>
      <x:c r="N19" s="28">
        <x:f t="shared" si="1"/>
        <x:v>8349</x:v>
      </x:c>
      <x:c r="O19" s="5"/>
      <x:c r="P19" s="42">
        <x:f>SUM(C19:N19)</x:f>
        <x:v>125791.6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>
        <x:v>5796.23</x:v>
      </x:c>
      <x:c r="H22" s="10">
        <x:v>5796.23</x:v>
      </x:c>
      <x:c r="I22" s="10">
        <x:v>5796.23</x:v>
      </x:c>
      <x:c r="J22" s="10">
        <x:v>5796.23</x:v>
      </x:c>
      <x:c r="K22" s="10">
        <x:v>6052.24</x:v>
      </x:c>
      <x:c r="L22" s="10">
        <x:v>5796.23</x:v>
      </x:c>
      <x:c r="M22" s="10">
        <x:v>5796.23</x:v>
      </x:c>
      <x:c r="N22" s="10">
        <x:v>5273.84</x:v>
      </x:c>
      <x:c r="O22" s="4"/>
      <x:c r="P22" s="43">
        <x:f>SUM(C22:N22)</x:f>
        <x:v>69288.37999999999</x:v>
      </x:c>
    </x:row>
    <x:row r="23" spans="2:16" x14ac:dyDescent="0.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  <x:v>3603.48</x:v>
      </x:c>
      <x:c r="G23" s="10">
        <x:f>1205.52+2424.22</x:f>
        <x:v>3629.74</x:v>
      </x:c>
      <x:c r="H23" s="10">
        <x:f>1205.52+2426.86</x:f>
        <x:v>3632.38</x:v>
      </x:c>
      <x:c r="I23" s="10">
        <x:f>1205.52+2427.14</x:f>
        <x:v>3632.66</x:v>
      </x:c>
      <x:c r="J23" s="10">
        <x:f>1205.52+2427.14</x:f>
        <x:v>3632.66</x:v>
      </x:c>
      <x:c r="K23" s="10">
        <x:f>1263.26+2572.32</x:f>
        <x:v>3835.58</x:v>
      </x:c>
      <x:c r="L23" s="10">
        <x:f>1205.52+2440.28</x:f>
        <x:v>3645.8</x:v>
      </x:c>
      <x:c r="M23" s="10">
        <x:f>1205.52+2427.14</x:f>
        <x:v>3632.66</x:v>
      </x:c>
      <x:c r="N23" s="10">
        <x:f>1102.29+2215.17</x:f>
        <x:v>3317.46</x:v>
      </x:c>
      <x:c r="O23" s="4"/>
      <x:c r="P23" s="43">
        <x:f>SUM(C23:N23)</x:f>
        <x:v>43383.390000000007</x:v>
      </x:c>
    </x:row>
    <x:row r="24" spans="2:16" x14ac:dyDescent="0.3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>
        <x:v>846</x:v>
      </x:c>
      <x:c r="H24" s="10">
        <x:v>940</x:v>
      </x:c>
      <x:c r="I24" s="10">
        <x:v>1081</x:v>
      </x:c>
      <x:c r="J24" s="10">
        <x:v>329</x:v>
      </x:c>
      <x:c r="K24" s="10">
        <x:v>752</x:v>
      </x:c>
      <x:c r="L24" s="10">
        <x:v>1081</x:v>
      </x:c>
      <x:c r="M24" s="10">
        <x:v>893</x:v>
      </x:c>
      <x:c r="N24" s="10">
        <x:v>705</x:v>
      </x:c>
      <x:c r="O24" s="4"/>
      <x:c r="P24" s="43">
        <x:f>SUM(C24:N24)</x:f>
        <x:v>10622</x:v>
      </x:c>
    </x:row>
    <x:row r="25" spans="2:16" x14ac:dyDescent="0.3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>
        <x:v>791.66</x:v>
      </x:c>
      <x:c r="J25" s="65"/>
      <x:c r="K25" s="65"/>
      <x:c r="L25" s="65"/>
      <x:c r="M25" s="65"/>
      <x:c r="N25" s="65"/>
      <x:c r="O25" s="4"/>
      <x:c r="P25" s="43">
        <x:f>SUM(C25:N25)</x:f>
        <x:v>1689.65</x:v>
      </x:c>
    </x:row>
    <x:row r="26" spans="2:16" x14ac:dyDescent="0.3">
      <x:c r="B26" s="8" t="s">
        <x:v>3</x:v>
      </x:c>
      <x:c r="C26" s="44">
        <x:f>SUM(C22:C24)</x:f>
        <x:v>10444.24</x:v>
      </x:c>
      <x:c r="D26" s="44">
        <x:f t="shared" ref="D26:N26" si="2">SUM(D22:D25)</x:f>
        <x:v>11284.699999999999</x:v>
      </x:c>
      <x:c r="E26" s="44">
        <x:f t="shared" si="2"/>
        <x:v>10386.709999999999</x:v>
      </x:c>
      <x:c r="F26" s="44">
        <x:f t="shared" si="2"/>
        <x:v>10386.709999999999</x:v>
      </x:c>
      <x:c r="G26" s="44">
        <x:f t="shared" si="2"/>
        <x:v>10271.969999999999</x:v>
      </x:c>
      <x:c r="H26" s="44">
        <x:f t="shared" si="2"/>
        <x:v>10368.61</x:v>
      </x:c>
      <x:c r="I26" s="44">
        <x:f t="shared" si="2"/>
        <x:v>11301.55</x:v>
      </x:c>
      <x:c r="J26" s="44">
        <x:f t="shared" si="2"/>
        <x:v>9757.89</x:v>
      </x:c>
      <x:c r="K26" s="44">
        <x:f t="shared" si="2"/>
        <x:v>10639.82</x:v>
      </x:c>
      <x:c r="L26" s="44">
        <x:f t="shared" si="2"/>
        <x:v>10523.029999999999</x:v>
      </x:c>
      <x:c r="M26" s="44">
        <x:f t="shared" si="2"/>
        <x:v>10321.89</x:v>
      </x:c>
      <x:c r="N26" s="44">
        <x:f t="shared" si="2"/>
        <x:v>9296.2999999999993</x:v>
      </x:c>
      <x:c r="O26" s="4"/>
      <x:c r="P26" s="60">
        <x:f>SUM(C26:N26)</x:f>
        <x:v>124983.42000000001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1800.9600000000009</x:v>
      </x:c>
      <x:c r="D28" s="47">
        <x:f t="shared" si="3"/>
        <x:v>403.90000000000146</x:v>
      </x:c>
      <x:c r="E28" s="47">
        <x:f t="shared" si="3"/>
        <x:v>1301.8900000000012</x:v>
      </x:c>
      <x:c r="F28" s="47">
        <x:f t="shared" si="3"/>
        <x:v>1301.8900000000012</x:v>
      </x:c>
      <x:c r="G28" s="47">
        <x:f t="shared" si="3"/>
        <x:v>-253.16999999999825</x:v>
      </x:c>
      <x:c r="H28" s="47">
        <x:f t="shared" si="3"/>
        <x:v>763.38999999999942</x:v>
      </x:c>
      <x:c r="I28" s="47">
        <x:f t="shared" si="3"/>
        <x:v>1500.2500000000018</x:v>
      </x:c>
      <x:c r="J28" s="47">
        <x:f t="shared" si="3"/>
        <x:v>-5861.6899999999987</x:v>
      </x:c>
      <x:c r="K28" s="47">
        <x:f t="shared" si="3"/>
        <x:v>-1734.2199999999993</x:v>
      </x:c>
      <x:c r="L28" s="47">
        <x:f t="shared" si="3"/>
        <x:v>2278.7700000000023</x:v>
      </x:c>
      <x:c r="M28" s="47">
        <x:f t="shared" si="3"/>
        <x:v>253.51000000000022</x:v>
      </x:c>
      <x:c r="N28" s="47">
        <x:f t="shared" si="3"/>
        <x:v>-947.29999999999927</x:v>
      </x:c>
      <x:c r="P28" s="59">
        <x:f>SUM(C28:N28)</x:f>
        <x:v>808.18000000001302</x:v>
      </x:c>
    </x:row>
    <x:row r="30" spans="2:16" x14ac:dyDescent="0.3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>
        <x:v>1800</x:v>
      </x:c>
      <x:c r="H30" s="54">
        <x:v>2000</x:v>
      </x:c>
      <x:c r="I30" s="54">
        <x:v>2300</x:v>
      </x:c>
      <x:c r="J30" s="54">
        <x:v>700</x:v>
      </x:c>
      <x:c r="K30" s="54">
        <x:v>1600</x:v>
      </x:c>
      <x:c r="L30" s="54">
        <x:v>2300</x:v>
      </x:c>
      <x:c r="M30" s="54">
        <x:v>1900</x:v>
      </x:c>
      <x:c r="N30" s="54">
        <x:v>1500</x:v>
      </x:c>
      <x:c r="P30" s="61">
        <x:f>SUM(C30:N30)</x:f>
        <x:v>22600</x:v>
      </x:c>
    </x:row>
    <x:row r="31" spans="2:16" x14ac:dyDescent="0.3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>
        <x:v>846</x:v>
      </x:c>
      <x:c r="H31" s="54">
        <x:v>940</x:v>
      </x:c>
      <x:c r="I31" s="54">
        <x:v>1081</x:v>
      </x:c>
      <x:c r="J31" s="54">
        <x:v>329</x:v>
      </x:c>
      <x:c r="K31" s="54">
        <x:v>752</x:v>
      </x:c>
      <x:c r="L31" s="54">
        <x:v>1081</x:v>
      </x:c>
      <x:c r="M31" s="54">
        <x:v>893</x:v>
      </x:c>
      <x:c r="N31" s="54">
        <x:v>705</x:v>
      </x:c>
      <x:c r="P31" s="61">
        <x:f>SUM(C31:N31)</x:f>
        <x:v>10622</x:v>
      </x:c>
    </x:row>
    <x:row r="33" spans="14:16" x14ac:dyDescent="0.3">
      <x:c r="N33" s="54" t="s">
        <x:v>42</x:v>
      </x:c>
      <x:c r="P33" s="61">
        <x:f>P30*0.47</x:f>
        <x:v>10622</x:v>
      </x:c>
    </x:row>
    <x:row r="34" spans="14:16" x14ac:dyDescent="0.3">
      <x:c r="N34" s="54" t="s">
        <x:v>43</x:v>
      </x:c>
      <x:c r="P34" s="61">
        <x:f>P33-P31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11F5BD2-964F-4F94-A1EB-C272CD331D83}" mc:Ignorable="x14ac xr xr2 xr3">
  <x:dimension ref="B1:P34"/>
  <x:sheetViews>
    <x:sheetView tabSelected="1" topLeftCell="A2" workbookViewId="0">
      <x:selection activeCell="D32" sqref="D32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18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16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16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42</x:v>
      </x:c>
    </x:row>
    <x:row r="12">
      <x:c r="B12" s="9" t="s">
        <x:v>16</x:v>
      </x:c>
      <x:c r="C12" s="12"/>
      <x:c r="D12" s="12"/>
      <x:c r="E12" s="12">
        <x:v>0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11132</x:v>
      </x:c>
      <x:c r="E17" s="10">
        <x:f>E11*Params!$C$6*(1-Params!$C$3)-Params!$C$4</x:f>
      </x:c>
      <x:c r="F17" s="10">
        <x:f>F11*Params!$C$6*(1-Params!$C$3)-Params!$C$4</x:f>
        <x:v>0</x:v>
      </x:c>
      <x:c r="G17" s="10">
        <x:f>G11*Params!$C$6*(1-Params!$C$3)-Params!$C$4</x:f>
        <x:v>0</x:v>
      </x:c>
      <x:c r="H17" s="10">
        <x:f>H11*Params!$C$6*(1-Params!$C$3)-Params!$C$4</x:f>
        <x:v>0</x:v>
      </x:c>
      <x:c r="I17" s="10">
        <x:f>I11*Params!$C$6*(1-Params!$C$3)-Params!$C$4</x:f>
        <x:v>0</x:v>
      </x:c>
      <x:c r="J17" s="10">
        <x:f>J11*Params!$C$6*(1-Params!$C$3)-Params!$C$4</x:f>
        <x:v>0</x:v>
      </x:c>
      <x:c r="K17" s="10">
        <x:f>K11*Params!$C$6*(1-Params!$C$3)-Params!$C$4</x:f>
        <x:v>0</x:v>
      </x:c>
      <x:c r="L17" s="10">
        <x:f>L11*Params!$C$6*(1-Params!$C$3)-Params!$C$4</x:f>
        <x:v>0</x:v>
      </x:c>
      <x:c r="M17" s="10">
        <x:f>M11*Params!$C$6*(1-Params!$C$3)-Params!$C$4</x:f>
        <x:v>0</x:v>
      </x:c>
      <x:c r="N17" s="10">
        <x:f>N11*Params!$C$6*(1-Params!$C$3)-Params!$C$4</x:f>
        <x:v>0</x:v>
      </x:c>
      <x:c r="O17" s="4"/>
      <x:c r="P17" s="41">
        <x:f>SUM(C17:N17)</x:f>
        <x:v>23377.2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23377.2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5794.77</x:v>
      </x:c>
      <x:c r="D22" s="10">
        <x:v>5794.77</x:v>
      </x:c>
      <x:c r="E22" s="10">
        <x:v>7508.29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11589.54</x:v>
      </x:c>
    </x:row>
    <x:row r="23">
      <x:c r="B23" s="9" t="s">
        <x:v>8</x:v>
      </x:c>
      <x:c r="C23" s="10">
        <x:f>1211.54+2444.01</x:f>
        <x:v>3655.55</x:v>
      </x:c>
      <x:c r="D23" s="10">
        <x:f>1211.54+2433.48</x:f>
        <x:v>3645.02</x:v>
      </x:c>
      <x:c r="E23" s="10">
        <x:f>949.61+1921.79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7300.57</x:v>
      </x:c>
    </x:row>
    <x:row r="24">
      <x:c r="B24" s="55" t="s">
        <x:v>40</x:v>
      </x:c>
      <x:c r="C24" s="10">
        <x:v>1034</x:v>
      </x:c>
      <x:c r="D24" s="10">
        <x:v>940</x:v>
      </x:c>
      <x:c r="E24" s="10">
        <x:v>611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1974</x:v>
      </x:c>
    </x:row>
    <x:row r="25">
      <x:c r="B25" s="55" t="s">
        <x:v>45</x:v>
      </x:c>
      <x:c r="C25" s="65"/>
      <x:c r="D25" s="65"/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0</x:v>
      </x:c>
    </x:row>
    <x:row r="26">
      <x:c r="B26" s="8" t="s">
        <x:v>3</x:v>
      </x:c>
      <x:c r="C26" s="44">
        <x:f>SUM(C22:C24)</x:f>
        <x:v>10484.32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20864.11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2513.09</x:v>
      </x:c>
    </x:row>
    <x:row r="30">
      <x:c r="B30" s="62" t="s">
        <x:v>37</x:v>
      </x:c>
      <x:c r="C30" s="54">
        <x:v>2200</x:v>
      </x:c>
      <x:c r="D30" s="54">
        <x:v>2000</x:v>
      </x:c>
      <x:c r="E30" s="54">
        <x:v>1300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4200</x:v>
      </x:c>
    </x:row>
    <x:row r="31">
      <x:c r="B31" s="62" t="s">
        <x:v>38</x:v>
      </x:c>
      <x:c r="C31" s="54">
        <x:v>1034</x:v>
      </x:c>
      <x:c r="D31" s="54">
        <x:v>940</x:v>
      </x:c>
      <x:c r="E31" s="54">
        <x:v>611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1974</x:v>
      </x:c>
    </x:row>
    <x:row r="33">
      <x:c r="N33" s="54" t="s">
        <x:v>42</x:v>
      </x:c>
      <x:c r="P33" s="61">
        <x:f>P30*0.47</x:f>
        <x:v>1974</x:v>
      </x:c>
    </x:row>
    <x:row r="34">
      <x:c r="N34" s="54" t="s">
        <x:v>43</x:v>
      </x:c>
      <x:c r="P34" s="61">
        <x:f>P33-P31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0</x:v>
      </x:c>
    </x:row>
    <x:row r="5" spans="2:3" ht="30" customHeight="1" x14ac:dyDescent="0.3">
      <x:c r="B5" s="33" t="s">
        <x:v>41</x:v>
      </x:c>
      <x:c r="C5" s="33">
        <x:v>585</x:v>
      </x:c>
    </x:row>
    <x:row r="6" spans="2:3" ht="28.2" customHeight="1" x14ac:dyDescent="0.3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SUM('2023'!P27)+('2024'!P28)+'2025'!P28</x:f>
        <x:v>2076.3900000000212</x:v>
      </x:c>
    </x:row>
    <x:row r="4" spans="2:3" ht="16.95" customHeight="1" x14ac:dyDescent="0.3">
      <x:c r="B4" s="38" t="s">
        <x:v>39</x:v>
      </x:c>
      <x:c r="C4" s="40">
        <x:f>'2023'!P12+'2024'!P12+'2025'!P12</x:f>
        <x:v>45</x:v>
      </x:c>
    </x:row>
    <x:row r="5" spans="2:3" x14ac:dyDescent="0.3">
      <x:c r="B5" t="s">
        <x:v>46</x:v>
      </x:c>
      <x:c r="C5">
        <x:f>(24*2.08)-C4</x:f>
        <x:v>4.9200000000000017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2025-04-04T15:11:20Z</dcterms:modified>
</cp:coreProperties>
</file>