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1880B54C-6D63-4308-90F5-0A198D45515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4" sheetId="15" r:id="rId1"/>
    <x:sheet name="2025" sheetId="16" r:id="rId2"/>
    <x:sheet name="Params" sheetId="10" r:id="rId3"/>
    <x:sheet name="Synthése" sheetId="13" r:id="rId4"/>
  </x:sheets>
  <x:definedNames>
    <x:definedName name="AOUT" localSheetId="0">'2024'!$J$3</x:definedName>
    <x:definedName name="AOUT" localSheetId="1">'2025'!$J$3</x:definedName>
    <x:definedName name="AOUT">#REF!</x:definedName>
    <x:definedName name="AVANCE_SUR_SALAIRE" localSheetId="0">'2024'!#REF!</x:definedName>
    <x:definedName name="AVANCE_SUR_SALAIRE" localSheetId="1">'2025'!#REF!</x:definedName>
    <x:definedName name="AVANCE_SUR_SALAIRE">#REF!</x:definedName>
    <x:definedName name="AVRIL" localSheetId="0">'2024'!$F$3</x:definedName>
    <x:definedName name="AVRIL" localSheetId="1">'2025'!$F$3</x:definedName>
    <x:definedName name="AVRIL">#REF!</x:definedName>
    <x:definedName name="CRA" localSheetId="0">'2024'!$B$10</x:definedName>
    <x:definedName name="CRA" localSheetId="1">'2025'!$B$10</x:definedName>
    <x:definedName name="CRA">#REF!</x:definedName>
    <x:definedName name="CRA_ASTREINTE" localSheetId="0">'2024'!$B$14</x:definedName>
    <x:definedName name="CRA_ASTREINTE" localSheetId="1">'2025'!$B$14</x:definedName>
    <x:definedName name="CRA_ASTREINTE">#REF!</x:definedName>
    <x:definedName name="CRA_CP" localSheetId="0">'2024'!$B$12</x:definedName>
    <x:definedName name="CRA_CP" localSheetId="1">'2025'!$B$12</x:definedName>
    <x:definedName name="CRA_CP">#REF!</x:definedName>
    <x:definedName name="CRA_PRODUCTION" localSheetId="0">'2024'!$B$11</x:definedName>
    <x:definedName name="CRA_PRODUCTION" localSheetId="1">'2025'!$B$11</x:definedName>
    <x:definedName name="CRA_PRODUCTION">#REF!</x:definedName>
    <x:definedName name="CRA_SANS_SOLDE" localSheetId="0">'2024'!$B$13</x:definedName>
    <x:definedName name="CRA_SANS_SOLDE" localSheetId="1">'2025'!$B$13</x:definedName>
    <x:definedName name="CRA_SANS_SOLDE">#REF!</x:definedName>
    <x:definedName name="DECEMBRE" localSheetId="0">'2024'!$N$3</x:definedName>
    <x:definedName name="DECEMBRE" localSheetId="1">'2025'!$N$3</x:definedName>
    <x:definedName name="DECEMBRE">#REF!</x:definedName>
    <x:definedName name="ENTREES" localSheetId="0">'2024'!$B$16</x:definedName>
    <x:definedName name="ENTREES" localSheetId="1">'2025'!$B$16</x:definedName>
    <x:definedName name="ENTREES">#REF!</x:definedName>
    <x:definedName name="ENTREES_ASTREINTE" localSheetId="0">'2024'!$B$18</x:definedName>
    <x:definedName name="ENTREES_ASTREINTE" localSheetId="1">'2025'!$B$18</x:definedName>
    <x:definedName name="ENTREES_ASTREINTE">#REF!</x:definedName>
    <x:definedName name="ENTREES_FACTURE" localSheetId="0">'2024'!$B$17</x:definedName>
    <x:definedName name="ENTREES_FACTURE" localSheetId="1">'2025'!$B$17</x:definedName>
    <x:definedName name="ENTREES_FACTURE">#REF!</x:definedName>
    <x:definedName name="FEVRIER" localSheetId="0">'2024'!$D$3</x:definedName>
    <x:definedName name="FEVRIER" localSheetId="1">'2025'!$D$3</x:definedName>
    <x:definedName name="FEVRIER">#REF!</x:definedName>
    <x:definedName name="JANVIER" localSheetId="0">'2024'!$C$3</x:definedName>
    <x:definedName name="JANVIER" localSheetId="1">'2025'!$C$3</x:definedName>
    <x:definedName name="JANVIER">#REF!</x:definedName>
    <x:definedName name="JUILLET" localSheetId="0">'2024'!$I$3</x:definedName>
    <x:definedName name="JUILLET" localSheetId="1">'2025'!$I$3</x:definedName>
    <x:definedName name="JUILLET">#REF!</x:definedName>
    <x:definedName name="JUIN" localSheetId="0">'2024'!$H$3</x:definedName>
    <x:definedName name="JUIN" localSheetId="1">'2025'!$H$3</x:definedName>
    <x:definedName name="JUIN">#REF!</x:definedName>
    <x:definedName name="MAI" localSheetId="0">'2024'!$G$3</x:definedName>
    <x:definedName name="MAI" localSheetId="1">'2025'!$G$3</x:definedName>
    <x:definedName name="MAI">#REF!</x:definedName>
    <x:definedName name="MARS" localSheetId="0">'2024'!$E$3</x:definedName>
    <x:definedName name="MARS" localSheetId="1">'2025'!$E$3</x:definedName>
    <x:definedName name="MARS">#REF!</x:definedName>
    <x:definedName name="MOIS" localSheetId="0">'2024'!$B$3</x:definedName>
    <x:definedName name="MOIS" localSheetId="1">'2025'!$B$3</x:definedName>
    <x:definedName name="MOIS">#REF!</x:definedName>
    <x:definedName name="NOVEMBRE" localSheetId="0">'2024'!$M$3</x:definedName>
    <x:definedName name="NOVEMBRE" localSheetId="1">'2025'!$M$3</x:definedName>
    <x:definedName name="NOVEMBRE">#REF!</x:definedName>
    <x:definedName name="OCTOBRE" localSheetId="0">'2024'!$L$3</x:definedName>
    <x:definedName name="OCTOBRE" localSheetId="1">'2025'!$L$3</x:definedName>
    <x:definedName name="OCTOBRE">#REF!</x:definedName>
    <x:definedName name="REPAS" localSheetId="0">'2024'!$B$5</x:definedName>
    <x:definedName name="REPAS" localSheetId="1">'2025'!$B$5</x:definedName>
    <x:definedName name="REPAS">#REF!</x:definedName>
    <x:definedName name="REPAS_ACQUIS" localSheetId="0">'2024'!$B$7</x:definedName>
    <x:definedName name="REPAS_ACQUIS" localSheetId="1">'2025'!$B$7</x:definedName>
    <x:definedName name="REPAS_ACQUIS">#REF!</x:definedName>
    <x:definedName name="REPAS_PRIS" localSheetId="0">'2024'!$B$6</x:definedName>
    <x:definedName name="REPAS_PRIS" localSheetId="1">'2025'!$B$6</x:definedName>
    <x:definedName name="REPAS_PRIS">#REF!</x:definedName>
    <x:definedName name="REPAS_SOLDE" localSheetId="0">'2024'!$B$8</x:definedName>
    <x:definedName name="REPAS_SOLDE" localSheetId="1">'2025'!$B$8</x:definedName>
    <x:definedName name="REPAS_SOLDE">#REF!</x:definedName>
    <x:definedName name="SEPTEMBRE" localSheetId="0">'2024'!$K$3</x:definedName>
    <x:definedName name="SEPTEMBRE" localSheetId="1">'2025'!$K$3</x:definedName>
    <x:definedName name="SEPTEMBRE">#REF!</x:definedName>
    <x:definedName name="SOLDE" localSheetId="0">'2024'!$B$26</x:definedName>
    <x:definedName name="SOLDE" localSheetId="1">'2025'!$B$26</x:definedName>
    <x:definedName name="SORTIES" localSheetId="0">'2024'!$B$21</x:definedName>
    <x:definedName name="SORTIES" localSheetId="1">'2025'!$B$21</x:definedName>
    <x:definedName name="SORTIES">#REF!</x:definedName>
    <x:definedName name="SORTIES_ABONDEMENT" localSheetId="0">'2024'!#REF!</x:definedName>
    <x:definedName name="SORTIES_ABONDEMENT" localSheetId="1">'2025'!#REF!</x:definedName>
    <x:definedName name="SORTIES_ABONDEMENT">#REF!</x:definedName>
    <x:definedName name="SORTIES_CHARGES_SOCIALES_PATRONALES" localSheetId="0">'2024'!$B$23</x:definedName>
    <x:definedName name="SORTIES_CHARGES_SOCIALES_PATRONALES" localSheetId="1">'2025'!$B$23</x:definedName>
    <x:definedName name="SORTIES_CHARGES_SOCIALES_PATRONALES">#REF!</x:definedName>
    <x:definedName name="SORTIES_FRAIS_PEE_AMUNDI" localSheetId="0">'2024'!#REF!</x:definedName>
    <x:definedName name="SORTIES_FRAIS_PEE_AMUNDI" localSheetId="1">'2025'!#REF!</x:definedName>
    <x:definedName name="SORTIES_FRAIS_PEE_AMUNDI">#REF!</x:definedName>
    <x:definedName name="SORTIES_INTERESSEMENT" localSheetId="0">'2024'!#REF!</x:definedName>
    <x:definedName name="SORTIES_INTERESSEMENT" localSheetId="1">'2025'!#REF!</x:definedName>
    <x:definedName name="SORTIES_INTERESSEMENT">#REF!</x:definedName>
    <x:definedName name="SORTIES_SALAIRE_NET" localSheetId="0">'2024'!$B$22</x:definedName>
    <x:definedName name="SORTIES_SALAIRE_NET" localSheetId="1">'2025'!$B$22</x:definedName>
    <x:definedName name="SORTIES_SALAIRE_NET">#REF!</x:definedName>
    <x:definedName name="TOTAL" localSheetId="0">'2024'!$P$3</x:definedName>
    <x:definedName name="TOTAL" localSheetId="1">'2025'!$P$3</x:definedName>
    <x:definedName name="TOTAL">#REF!</x:definedName>
    <x:definedName name="TOTAL_ENTREES" localSheetId="0">'2024'!$B$19</x:definedName>
    <x:definedName name="TOTAL_ENTREES" localSheetId="1">'2025'!$B$19</x:definedName>
    <x:definedName name="TOTAL_ENTREES">#REF!</x:definedName>
    <x:definedName name="TOTAL_SORTIES" localSheetId="0">'2024'!$B$24</x:definedName>
    <x:definedName name="TOTAL_SORTIES" localSheetId="1">'2025'!$B$24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<sst xmlns="http://schemas.openxmlformats.org/spreadsheetml/2006/main" count="74" uniqueCount="40">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</sst>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M26" sqref="M26:N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153</x:v>
      </x:c>
    </x:row>
    <x:row r="7" spans="2:16" x14ac:dyDescent="0.3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>
        <x:v>20</x:v>
      </x:c>
      <x:c r="K7" s="33">
        <x:v>16</x:v>
      </x:c>
      <x:c r="L7" s="33">
        <x:v>23</x:v>
      </x:c>
      <x:c r="M7" s="33">
        <x:v>19</x:v>
      </x:c>
      <x:c r="N7" s="33">
        <x:v>16</x:v>
      </x:c>
      <x:c r="O7" s="31"/>
      <x:c r="P7" s="52">
        <x:f>SUM(C7:N7)</x:f>
        <x:v>156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-1</x:v>
      </x:c>
      <x:c r="H8" s="32">
        <x:f t="shared" si="0"/>
        <x:v>1</x:v>
      </x:c>
      <x:c r="I8" s="32">
        <x:f t="shared" si="0"/>
        <x:v>4</x:v>
      </x:c>
      <x:c r="J8" s="32">
        <x:f t="shared" si="0"/>
        <x:v>1</x:v>
      </x:c>
      <x:c r="K8" s="32">
        <x:f t="shared" si="0"/>
        <x:v>-3</x:v>
      </x:c>
      <x:c r="L8" s="32">
        <x:f t="shared" si="0"/>
        <x:v>4</x:v>
      </x:c>
      <x:c r="M8" s="32">
        <x:f t="shared" si="0"/>
        <x:v>0</x:v>
      </x:c>
      <x:c r="N8" s="32">
        <x:f t="shared" si="0"/>
        <x:v>-3</x:v>
      </x:c>
      <x:c r="O8" s="31"/>
      <x:c r="P8" s="52">
        <x:f>SUM(C8:N8)</x:f>
        <x:v>3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>
        <x:v>20</x:v>
      </x:c>
      <x:c r="K11" s="10">
        <x:v>16</x:v>
      </x:c>
      <x:c r="L11" s="10">
        <x:v>23</x:v>
      </x:c>
      <x:c r="M11" s="10">
        <x:v>19</x:v>
      </x:c>
      <x:c r="N11" s="10">
        <x:v>16</x:v>
      </x:c>
      <x:c r="P11" s="53">
        <x:f>SUM(C11:N11)</x:f>
        <x:v>156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>
        <x:v>1</x:v>
      </x:c>
      <x:c r="K12" s="11">
        <x:v>5</x:v>
      </x:c>
      <x:c r="L12" s="11"/>
      <x:c r="M12" s="11"/>
      <x:c r="N12" s="11">
        <x:v>5</x:v>
      </x:c>
      <x:c r="P12" s="53">
        <x:f>SUM(C12:N12)</x:f>
        <x:v>14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8536.2000000000007</x:v>
      </x:c>
      <x:c r="H17" s="9">
        <x:f>H11*Params!$C$5*(1-Params!$C$3)-Params!$C$4</x:f>
        <x:v>4230.6000000000004</x:v>
      </x:c>
      <x:c r="I17" s="9">
        <x:f>I11*Params!$C$5*(1-Params!$C$3)-Params!$C$4</x:f>
        <x:v>10928.2</x:v>
      </x:c>
      <x:c r="J17" s="9">
        <x:f>J11*Params!$C$5*(1-Params!$C$3)-Params!$C$4</x:f>
        <x:v>9493</x:v>
      </x:c>
      <x:c r="K17" s="9">
        <x:f>K11*Params!$C$5*(1-Params!$C$3)-Params!$C$4</x:f>
        <x:v>7579.4000000000005</x:v>
      </x:c>
      <x:c r="L17" s="9">
        <x:f>L11*Params!$C$5*(1-Params!$C$3)-Params!$C$4</x:f>
        <x:v>10928.2</x:v>
      </x:c>
      <x:c r="M17" s="9">
        <x:f>M11*Params!$C$5*(1-Params!$C$3)-Params!$C$4</x:f>
        <x:v>9014.6</x:v>
      </x:c>
      <x:c r="N17" s="9">
        <x:f>N11*Params!$C$5*(1-Params!$C$3)-Params!$C$4</x:f>
        <x:v>7579.4000000000005</x:v>
      </x:c>
      <x:c r="O17" s="4"/>
      <x:c r="P17" s="37">
        <x:f>SUM(C17:N17)</x:f>
        <x:v>73955.400000000009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5665.8</x:v>
      </x:c>
      <x:c r="G19" s="25">
        <x:f t="shared" si="1"/>
        <x:v>8536.2000000000007</x:v>
      </x:c>
      <x:c r="H19" s="25">
        <x:f t="shared" si="1"/>
        <x:v>4230.6000000000004</x:v>
      </x:c>
      <x:c r="I19" s="25">
        <x:f t="shared" si="1"/>
        <x:v>10928.2</x:v>
      </x:c>
      <x:c r="J19" s="25">
        <x:f t="shared" si="1"/>
        <x:v>9493</x:v>
      </x:c>
      <x:c r="K19" s="25">
        <x:f t="shared" si="1"/>
        <x:v>7579.4000000000005</x:v>
      </x:c>
      <x:c r="L19" s="25">
        <x:f t="shared" si="1"/>
        <x:v>10928.2</x:v>
      </x:c>
      <x:c r="M19" s="25">
        <x:f t="shared" si="1"/>
        <x:v>9014.6</x:v>
      </x:c>
      <x:c r="N19" s="25">
        <x:f t="shared" si="1"/>
        <x:v>7579.4000000000005</x:v>
      </x:c>
      <x:c r="O19" s="5"/>
      <x:c r="P19" s="38">
        <x:f>SUM(C19:O19)</x:f>
        <x:v>73955.400000000009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>
        <x:v>5498.07</x:v>
      </x:c>
      <x:c r="K22" s="9">
        <x:v>5498.07</x:v>
      </x:c>
      <x:c r="L22" s="9">
        <x:v>5498.07</x:v>
      </x:c>
      <x:c r="M22" s="9">
        <x:v>5498.07</x:v>
      </x:c>
      <x:c r="N22" s="9">
        <x:v>5498.07</x:v>
      </x:c>
      <x:c r="O22" s="4"/>
      <x:c r="P22" s="39">
        <x:f>SUM(C22:N22)</x:f>
        <x:v>44830.549999999996</x:v>
      </x:c>
    </x:row>
    <x:row r="23" spans="2:16" x14ac:dyDescent="0.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  <x:v>3439.21</x:v>
      </x:c>
      <x:c r="J23" s="9">
        <x:f>1184.61+2252.53</x:f>
        <x:v>3437.1400000000003</x:v>
      </x:c>
      <x:c r="K23" s="9">
        <x:f>1184.61+2253.56</x:f>
        <x:v>3438.17</x:v>
      </x:c>
      <x:c r="L23" s="9">
        <x:f>1184.61+2257.72</x:f>
        <x:v>3442.33</x:v>
      </x:c>
      <x:c r="M23" s="9">
        <x:f>1184.61+2252.53</x:f>
        <x:v>3437.1400000000003</x:v>
      </x:c>
      <x:c r="N23" s="9">
        <x:f>1184.61+2252.53</x:f>
        <x:v>3437.1400000000003</x:v>
      </x:c>
      <x:c r="O23" s="4"/>
      <x:c r="P23" s="39">
        <x:f>SUM(C23:N23)</x:f>
        <x:v>28052.53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5018.5200000000004</x:v>
      </x:c>
      <x:c r="G24" s="40">
        <x:f t="shared" si="2"/>
        <x:v>8932.5400000000009</x:v>
      </x:c>
      <x:c r="H24" s="40">
        <x:f t="shared" si="2"/>
        <x:v>5312.47</x:v>
      </x:c>
      <x:c r="I24" s="40">
        <x:f t="shared" si="2"/>
        <x:v>8937.2799999999988</x:v>
      </x:c>
      <x:c r="J24" s="40">
        <x:f t="shared" si="2"/>
        <x:v>8935.2099999999991</x:v>
      </x:c>
      <x:c r="K24" s="40">
        <x:f t="shared" si="2"/>
        <x:v>8936.24</x:v>
      </x:c>
      <x:c r="L24" s="40">
        <x:f t="shared" si="2"/>
        <x:v>8940.4</x:v>
      </x:c>
      <x:c r="M24" s="40">
        <x:f t="shared" si="2"/>
        <x:v>8935.2099999999991</x:v>
      </x:c>
      <x:c r="N24" s="40">
        <x:f t="shared" si="2"/>
        <x:v>8935.2099999999991</x:v>
      </x:c>
      <x:c r="O24" s="4"/>
      <x:c r="P24" s="41">
        <x:f>SUM(C24:N24)</x:f>
        <x:v>72883.08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647.27999999999975</x:v>
      </x:c>
      <x:c r="G26" s="44">
        <x:f t="shared" si="3"/>
        <x:v>-396.34000000000015</x:v>
      </x:c>
      <x:c r="H26" s="44">
        <x:f t="shared" si="3"/>
        <x:v>-1081.8699999999999</x:v>
      </x:c>
      <x:c r="I26" s="44">
        <x:f t="shared" si="3"/>
        <x:v>1990.9200000000019</x:v>
      </x:c>
      <x:c r="J26" s="44">
        <x:f t="shared" si="3"/>
        <x:v>557.79000000000087</x:v>
      </x:c>
      <x:c r="K26" s="44">
        <x:f t="shared" si="3"/>
        <x:v>-1356.8399999999992</x:v>
      </x:c>
      <x:c r="L26" s="44">
        <x:f t="shared" si="3"/>
        <x:v>1987.8000000000011</x:v>
      </x:c>
      <x:c r="M26" s="44">
        <x:f t="shared" si="3"/>
        <x:v>79.390000000001237</x:v>
      </x:c>
      <x:c r="N26" s="44">
        <x:f t="shared" si="3"/>
        <x:v>-1355.8099999999986</x:v>
      </x:c>
      <x:c r="P26" s="54">
        <x:f>SUM(C26:O26)</x:f>
        <x:v>1072.320000000007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3E9E1D-17CE-45F3-9C76-ED59278A5D13}" mc:Ignorable="x14ac xr xr2 xr3">
  <x:dimension ref="B1:P26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10449.800000000001</x:v>
      </x:c>
      <x:c r="D17" s="9">
        <x:f>D11*Params!$C$5*(1-Params!$C$3)-Params!$C$4</x:f>
        <x:v>9493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19942.800000000003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19942.800000000003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5499</x:v>
      </x:c>
      <x:c r="D22" s="9">
        <x:v>5499</x:v>
      </x:c>
      <x:c r="E22" s="9">
        <x:v>5499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10998</x:v>
      </x:c>
    </x:row>
    <x:row r="23">
      <x:c r="B23" s="8" t="s">
        <x:v>8</x:v>
      </x:c>
      <x:c r="C23" s="9">
        <x:f>1190.64+2264.07</x:f>
        <x:v>3454.71</x:v>
      </x:c>
      <x:c r="D23" s="9">
        <x:f>1190.64+2258.88</x:f>
        <x:v>3449.5200000000004</x:v>
      </x:c>
      <x:c r="E23" s="9">
        <x:f>1190.64+2258.88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6904.2300000000005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17902.23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2040.5700000000015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'2024'!P26+'2025'!P26</x:f>
        <x:v>3112.8900000000085</x:v>
      </x:c>
    </x:row>
    <x:row r="4" spans="2:3" ht="16.95" customHeight="1" x14ac:dyDescent="0.3">
      <x:c r="B4" s="34" t="s">
        <x:v>26</x:v>
      </x:c>
      <x:c r="C4" s="36">
        <x:f>SUM('2024'!P12)+'2025'!P12</x:f>
        <x:v>14</x:v>
      </x:c>
    </x:row>
    <x:row r="5" spans="2:3" x14ac:dyDescent="0.3">
      <x:c r="B5" t="s">
        <x:v>39</x:v>
      </x:c>
      <x:c r="C5">
        <x:f>(2.08*10)+1.04-C4</x:f>
        <x:v>7.84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2025-04-04T15:11:18Z</dcterms:modified>
</cp:coreProperties>
</file>